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800" windowHeight="6580" tabRatio="764"/>
  </bookViews>
  <sheets>
    <sheet name="2024年第四季度运营补贴" sheetId="10" r:id="rId1"/>
  </sheets>
  <definedNames>
    <definedName name="_xlnm._FilterDatabase" localSheetId="0" hidden="1">'2024年第四季度运营补贴'!$A$5:$O$20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<sst xmlns="http://schemas.openxmlformats.org/spreadsheetml/2006/main" count="59" uniqueCount="48">
  <si>
    <t>六合区2024年第四季度养老机构综合运营补贴分配表</t>
  </si>
  <si>
    <t xml:space="preserve">单位（盖章）：                                                                                                          </t>
  </si>
  <si>
    <t>填表时间：2025年2月</t>
  </si>
  <si>
    <t>序号</t>
  </si>
  <si>
    <t>街镇</t>
  </si>
  <si>
    <t>机构名称</t>
  </si>
  <si>
    <t>机构等级</t>
  </si>
  <si>
    <t>运营补贴</t>
  </si>
  <si>
    <t>基准补贴总金额</t>
  </si>
  <si>
    <t>等级系数</t>
  </si>
  <si>
    <t>补贴总金额</t>
  </si>
  <si>
    <t>市补贴金额</t>
  </si>
  <si>
    <t>区补贴金额</t>
  </si>
  <si>
    <t>街镇合计</t>
  </si>
  <si>
    <t>备注</t>
  </si>
  <si>
    <t>介助
（半失能）</t>
  </si>
  <si>
    <t>介护
（失能）</t>
  </si>
  <si>
    <t>人数</t>
  </si>
  <si>
    <t>金额</t>
  </si>
  <si>
    <t>雄州</t>
  </si>
  <si>
    <t>南京市六合区雄州街道爱乐思养护院</t>
  </si>
  <si>
    <t>二级</t>
  </si>
  <si>
    <t>南京市六合区晚霞红养老院</t>
  </si>
  <si>
    <t>/</t>
  </si>
  <si>
    <t>龙池</t>
  </si>
  <si>
    <t>南京龙之家养老服务有限公司</t>
  </si>
  <si>
    <t>三级</t>
  </si>
  <si>
    <r>
      <rPr>
        <sz val="10"/>
        <color theme="1"/>
        <rFont val="方正仿宋_GB2312"/>
        <charset val="134"/>
      </rPr>
      <t>自</t>
    </r>
    <r>
      <rPr>
        <sz val="10"/>
        <color theme="1"/>
        <rFont val="Times New Roman"/>
        <charset val="134"/>
      </rPr>
      <t>2024</t>
    </r>
    <r>
      <rPr>
        <sz val="10"/>
        <color theme="1"/>
        <rFont val="方正仿宋_GB2312"/>
        <charset val="134"/>
      </rPr>
      <t>年</t>
    </r>
    <r>
      <rPr>
        <sz val="10"/>
        <color theme="1"/>
        <rFont val="Times New Roman"/>
        <charset val="134"/>
      </rPr>
      <t>10</t>
    </r>
    <r>
      <rPr>
        <sz val="10"/>
        <color theme="1"/>
        <rFont val="方正仿宋_GB2312"/>
        <charset val="134"/>
      </rPr>
      <t>月起，等级变更为三级养老机构。</t>
    </r>
  </si>
  <si>
    <t>马鞍</t>
  </si>
  <si>
    <t>南京国乐悦养老服务有限公司</t>
  </si>
  <si>
    <t>四级</t>
  </si>
  <si>
    <t>程桥</t>
  </si>
  <si>
    <t>南京市六合区圣德老年服务中心</t>
  </si>
  <si>
    <t>一级</t>
  </si>
  <si>
    <t>南京市六合区晚晴养老服务中心</t>
  </si>
  <si>
    <t>南京市六合区程桥爱乐思养老服务中心</t>
  </si>
  <si>
    <t>横梁</t>
  </si>
  <si>
    <t>南京市六合区安享养老服务中心</t>
  </si>
  <si>
    <t>金牛湖</t>
  </si>
  <si>
    <t>南京市六合区金牛湖街道婉秋养老服务中心</t>
  </si>
  <si>
    <t>龙袍</t>
  </si>
  <si>
    <t>南京市六合区龙袍街道爱乐思养老服务中心</t>
  </si>
  <si>
    <t>竹镇</t>
  </si>
  <si>
    <t>南京市六合区睦邻养老服务中心</t>
  </si>
  <si>
    <t>冶山</t>
  </si>
  <si>
    <t>南京翠洲养老服务有限公司</t>
  </si>
  <si>
    <t>合计</t>
  </si>
  <si>
    <t>单位：元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</si>
</sst>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2"/>
      <color theme="1"/>
      <name val="仿宋"/>
      <charset val="134"/>
    </font>
    <font>
      <b/>
      <sz val="14"/>
      <color rgb="FF000000"/>
      <name val="黑体"/>
      <charset val="134"/>
    </font>
    <font>
      <sz val="10"/>
      <color rgb="FF000000"/>
      <name val="仿宋"/>
      <charset val="134"/>
    </font>
    <font>
      <sz val="10"/>
      <name val="Times New Roman"/>
      <charset val="134"/>
    </font>
    <font>
      <sz val="10"/>
      <color theme="1"/>
      <name val="方正仿宋_GB2312"/>
      <charset val="134"/>
    </font>
    <font>
      <sz val="10"/>
      <name val="方正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4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tabSelected="1" zoomScale="115" zoomScaleNormal="115" topLeftCell="A9" workbookViewId="0">
      <selection activeCell="K11" sqref="K11"/>
    </sheetView>
  </sheetViews>
  <sheetFormatPr defaultColWidth="9" defaultRowHeight="14"/>
  <cols>
    <col min="1" max="1" width="5.25" style="3" customWidth="1"/>
    <col min="2" max="2" width="6.5" style="4" customWidth="1"/>
    <col min="3" max="3" width="37.1083333333333" style="3" customWidth="1"/>
    <col min="4" max="4" width="7.63333333333333" style="4" customWidth="1"/>
    <col min="5" max="5" width="4.75" style="3" customWidth="1"/>
    <col min="6" max="6" width="6.63333333333333" style="3" customWidth="1"/>
    <col min="7" max="7" width="4.5" style="3" customWidth="1"/>
    <col min="8" max="8" width="7.38333333333333" style="3" customWidth="1"/>
    <col min="9" max="10" width="8" style="3" customWidth="1"/>
    <col min="11" max="13" width="8.89166666666667" style="3" customWidth="1"/>
    <col min="14" max="14" width="9.55833333333333" style="3" customWidth="1"/>
    <col min="15" max="16384" width="9" style="3"/>
  </cols>
  <sheetData>
    <row r="1" ht="34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26" customHeight="1" spans="1:15">
      <c r="A2" s="6" t="s">
        <v>1</v>
      </c>
      <c r="B2" s="7"/>
      <c r="C2" s="6"/>
      <c r="D2" s="7"/>
      <c r="E2" s="6"/>
      <c r="F2" s="6"/>
      <c r="G2" s="6"/>
      <c r="H2" s="6"/>
      <c r="I2" s="31"/>
      <c r="J2" s="31"/>
      <c r="K2" s="32" t="s">
        <v>2</v>
      </c>
      <c r="L2" s="32"/>
      <c r="M2" s="32"/>
      <c r="N2" s="32"/>
      <c r="O2" s="32"/>
    </row>
    <row r="3" s="2" customFormat="1" ht="21" customHeight="1" spans="1:15">
      <c r="A3" s="8" t="s">
        <v>3</v>
      </c>
      <c r="B3" s="8" t="s">
        <v>4</v>
      </c>
      <c r="C3" s="8" t="s">
        <v>5</v>
      </c>
      <c r="D3" s="9" t="s">
        <v>6</v>
      </c>
      <c r="E3" s="10" t="s">
        <v>7</v>
      </c>
      <c r="F3" s="8"/>
      <c r="G3" s="8"/>
      <c r="H3" s="8"/>
      <c r="I3" s="9" t="s">
        <v>8</v>
      </c>
      <c r="J3" s="15" t="s">
        <v>9</v>
      </c>
      <c r="K3" s="33" t="s">
        <v>10</v>
      </c>
      <c r="L3" s="9" t="s">
        <v>11</v>
      </c>
      <c r="M3" s="9" t="s">
        <v>12</v>
      </c>
      <c r="N3" s="9" t="s">
        <v>13</v>
      </c>
      <c r="O3" s="34" t="s">
        <v>14</v>
      </c>
    </row>
    <row r="4" s="2" customFormat="1" ht="28" customHeight="1" spans="1:15">
      <c r="A4" s="8"/>
      <c r="B4" s="8"/>
      <c r="C4" s="8"/>
      <c r="D4" s="11"/>
      <c r="E4" s="12" t="s">
        <v>15</v>
      </c>
      <c r="F4" s="8"/>
      <c r="G4" s="13" t="s">
        <v>16</v>
      </c>
      <c r="H4" s="8"/>
      <c r="I4" s="11"/>
      <c r="J4" s="35"/>
      <c r="K4" s="36"/>
      <c r="L4" s="11"/>
      <c r="M4" s="11"/>
      <c r="N4" s="11"/>
      <c r="O4" s="37"/>
    </row>
    <row r="5" s="2" customFormat="1" ht="21" customHeight="1" spans="1:15">
      <c r="A5" s="8"/>
      <c r="B5" s="8"/>
      <c r="C5" s="8"/>
      <c r="D5" s="11"/>
      <c r="E5" s="14" t="s">
        <v>17</v>
      </c>
      <c r="F5" s="15" t="s">
        <v>18</v>
      </c>
      <c r="G5" s="15" t="s">
        <v>17</v>
      </c>
      <c r="H5" s="15" t="s">
        <v>18</v>
      </c>
      <c r="I5" s="11"/>
      <c r="J5" s="35"/>
      <c r="K5" s="36"/>
      <c r="L5" s="11"/>
      <c r="M5" s="11"/>
      <c r="N5" s="11"/>
      <c r="O5" s="37"/>
    </row>
    <row r="6" s="2" customFormat="1" ht="21" customHeight="1" spans="1:15">
      <c r="A6" s="8"/>
      <c r="B6" s="8"/>
      <c r="C6" s="8"/>
      <c r="D6" s="16"/>
      <c r="E6" s="17"/>
      <c r="F6" s="18"/>
      <c r="G6" s="18"/>
      <c r="H6" s="18"/>
      <c r="I6" s="16"/>
      <c r="J6" s="18"/>
      <c r="K6" s="38"/>
      <c r="L6" s="16"/>
      <c r="M6" s="16"/>
      <c r="N6" s="16"/>
      <c r="O6" s="39"/>
    </row>
    <row r="7" s="2" customFormat="1" ht="25" customHeight="1" spans="1:15">
      <c r="A7" s="19">
        <v>1</v>
      </c>
      <c r="B7" s="20" t="s">
        <v>19</v>
      </c>
      <c r="C7" s="21" t="s">
        <v>20</v>
      </c>
      <c r="D7" s="22" t="s">
        <v>21</v>
      </c>
      <c r="E7" s="23">
        <v>11</v>
      </c>
      <c r="F7" s="19">
        <f t="shared" ref="F7:F13" si="0">E7*240</f>
        <v>2640</v>
      </c>
      <c r="G7" s="23">
        <v>12</v>
      </c>
      <c r="H7" s="19">
        <f t="shared" ref="H7:H18" si="1">G7*300</f>
        <v>3600</v>
      </c>
      <c r="I7" s="19">
        <f t="shared" ref="I7:I13" si="2">F7+H7</f>
        <v>6240</v>
      </c>
      <c r="J7" s="40">
        <v>0.9</v>
      </c>
      <c r="K7" s="19">
        <f t="shared" ref="K7:K13" si="3">I7*J7</f>
        <v>5616</v>
      </c>
      <c r="L7" s="19">
        <f t="shared" ref="L7:L18" si="4">K7/2</f>
        <v>2808</v>
      </c>
      <c r="M7" s="19">
        <f t="shared" ref="M7:M18" si="5">L7</f>
        <v>2808</v>
      </c>
      <c r="N7" s="41">
        <f>K7+K8</f>
        <v>21870</v>
      </c>
      <c r="O7" s="42"/>
    </row>
    <row r="8" s="1" customFormat="1" ht="25" customHeight="1" spans="1:15">
      <c r="A8" s="19">
        <v>2</v>
      </c>
      <c r="B8" s="24"/>
      <c r="C8" s="21" t="s">
        <v>22</v>
      </c>
      <c r="D8" s="22" t="s">
        <v>23</v>
      </c>
      <c r="E8" s="23">
        <v>18</v>
      </c>
      <c r="F8" s="19">
        <f t="shared" si="0"/>
        <v>4320</v>
      </c>
      <c r="G8" s="23">
        <v>63</v>
      </c>
      <c r="H8" s="19">
        <f t="shared" si="1"/>
        <v>18900</v>
      </c>
      <c r="I8" s="19">
        <f t="shared" si="2"/>
        <v>23220</v>
      </c>
      <c r="J8" s="40">
        <v>0.7</v>
      </c>
      <c r="K8" s="19">
        <f t="shared" si="3"/>
        <v>16254</v>
      </c>
      <c r="L8" s="19">
        <f t="shared" si="4"/>
        <v>8127</v>
      </c>
      <c r="M8" s="19">
        <f t="shared" si="5"/>
        <v>8127</v>
      </c>
      <c r="N8" s="43"/>
      <c r="O8" s="44"/>
    </row>
    <row r="9" s="2" customFormat="1" ht="74" customHeight="1" spans="1:15">
      <c r="A9" s="19">
        <v>3</v>
      </c>
      <c r="B9" s="24" t="s">
        <v>24</v>
      </c>
      <c r="C9" s="21" t="s">
        <v>25</v>
      </c>
      <c r="D9" s="22" t="s">
        <v>26</v>
      </c>
      <c r="E9" s="23">
        <v>27</v>
      </c>
      <c r="F9" s="19">
        <f t="shared" si="0"/>
        <v>6480</v>
      </c>
      <c r="G9" s="23">
        <v>58</v>
      </c>
      <c r="H9" s="19">
        <f t="shared" si="1"/>
        <v>17400</v>
      </c>
      <c r="I9" s="19">
        <f t="shared" si="2"/>
        <v>23880</v>
      </c>
      <c r="J9" s="40">
        <v>1</v>
      </c>
      <c r="K9" s="19">
        <f t="shared" si="3"/>
        <v>23880</v>
      </c>
      <c r="L9" s="19">
        <f t="shared" si="4"/>
        <v>11940</v>
      </c>
      <c r="M9" s="19">
        <f t="shared" si="5"/>
        <v>11940</v>
      </c>
      <c r="N9" s="19">
        <f>K9</f>
        <v>23880</v>
      </c>
      <c r="O9" s="21" t="s">
        <v>27</v>
      </c>
    </row>
    <row r="10" s="2" customFormat="1" ht="25" customHeight="1" spans="1:15">
      <c r="A10" s="19">
        <v>4</v>
      </c>
      <c r="B10" s="24" t="s">
        <v>28</v>
      </c>
      <c r="C10" s="21" t="s">
        <v>29</v>
      </c>
      <c r="D10" s="22" t="s">
        <v>30</v>
      </c>
      <c r="E10" s="23">
        <v>57</v>
      </c>
      <c r="F10" s="19">
        <f t="shared" si="0"/>
        <v>13680</v>
      </c>
      <c r="G10" s="23">
        <v>119</v>
      </c>
      <c r="H10" s="19">
        <f t="shared" si="1"/>
        <v>35700</v>
      </c>
      <c r="I10" s="19">
        <f t="shared" si="2"/>
        <v>49380</v>
      </c>
      <c r="J10" s="40">
        <v>1.1</v>
      </c>
      <c r="K10" s="19">
        <f t="shared" si="3"/>
        <v>54318</v>
      </c>
      <c r="L10" s="19">
        <f t="shared" si="4"/>
        <v>27159</v>
      </c>
      <c r="M10" s="19">
        <f t="shared" si="5"/>
        <v>27159</v>
      </c>
      <c r="N10" s="19">
        <f>K10</f>
        <v>54318</v>
      </c>
      <c r="O10" s="42"/>
    </row>
    <row r="11" s="2" customFormat="1" ht="25" customHeight="1" spans="1:15">
      <c r="A11" s="19">
        <v>5</v>
      </c>
      <c r="B11" s="20" t="s">
        <v>31</v>
      </c>
      <c r="C11" s="21" t="s">
        <v>32</v>
      </c>
      <c r="D11" s="22" t="s">
        <v>33</v>
      </c>
      <c r="E11" s="23">
        <v>2</v>
      </c>
      <c r="F11" s="19">
        <f t="shared" si="0"/>
        <v>480</v>
      </c>
      <c r="G11" s="23">
        <v>41</v>
      </c>
      <c r="H11" s="19">
        <f t="shared" si="1"/>
        <v>12300</v>
      </c>
      <c r="I11" s="19">
        <f t="shared" si="2"/>
        <v>12780</v>
      </c>
      <c r="J11" s="19">
        <v>0.8</v>
      </c>
      <c r="K11" s="19">
        <f t="shared" si="3"/>
        <v>10224</v>
      </c>
      <c r="L11" s="19">
        <f t="shared" si="4"/>
        <v>5112</v>
      </c>
      <c r="M11" s="19">
        <f t="shared" si="5"/>
        <v>5112</v>
      </c>
      <c r="N11" s="41">
        <f>K11+K12+K13</f>
        <v>79020</v>
      </c>
      <c r="O11" s="42"/>
    </row>
    <row r="12" s="2" customFormat="1" ht="25" customHeight="1" spans="1:15">
      <c r="A12" s="19">
        <v>6</v>
      </c>
      <c r="B12" s="20"/>
      <c r="C12" s="21" t="s">
        <v>34</v>
      </c>
      <c r="D12" s="22" t="s">
        <v>26</v>
      </c>
      <c r="E12" s="23">
        <v>32</v>
      </c>
      <c r="F12" s="19">
        <f t="shared" si="0"/>
        <v>7680</v>
      </c>
      <c r="G12" s="23">
        <v>203</v>
      </c>
      <c r="H12" s="19">
        <f t="shared" si="1"/>
        <v>60900</v>
      </c>
      <c r="I12" s="19">
        <f t="shared" si="2"/>
        <v>68580</v>
      </c>
      <c r="J12" s="19">
        <v>1</v>
      </c>
      <c r="K12" s="19">
        <f t="shared" si="3"/>
        <v>68580</v>
      </c>
      <c r="L12" s="19">
        <f t="shared" si="4"/>
        <v>34290</v>
      </c>
      <c r="M12" s="19">
        <f t="shared" si="5"/>
        <v>34290</v>
      </c>
      <c r="N12" s="45"/>
      <c r="O12" s="42"/>
    </row>
    <row r="13" s="2" customFormat="1" ht="25" customHeight="1" spans="1:15">
      <c r="A13" s="19">
        <v>7</v>
      </c>
      <c r="B13" s="24"/>
      <c r="C13" s="21" t="s">
        <v>35</v>
      </c>
      <c r="D13" s="22" t="s">
        <v>21</v>
      </c>
      <c r="E13" s="23">
        <v>1</v>
      </c>
      <c r="F13" s="19">
        <f t="shared" si="0"/>
        <v>240</v>
      </c>
      <c r="G13" s="23">
        <v>0</v>
      </c>
      <c r="H13" s="19">
        <f t="shared" si="1"/>
        <v>0</v>
      </c>
      <c r="I13" s="19">
        <f t="shared" si="2"/>
        <v>240</v>
      </c>
      <c r="J13" s="19">
        <v>0.9</v>
      </c>
      <c r="K13" s="19">
        <f t="shared" si="3"/>
        <v>216</v>
      </c>
      <c r="L13" s="19">
        <f t="shared" si="4"/>
        <v>108</v>
      </c>
      <c r="M13" s="19">
        <f t="shared" si="5"/>
        <v>108</v>
      </c>
      <c r="N13" s="43"/>
      <c r="O13" s="42"/>
    </row>
    <row r="14" s="2" customFormat="1" ht="25" customHeight="1" spans="1:15">
      <c r="A14" s="19">
        <v>8</v>
      </c>
      <c r="B14" s="24" t="s">
        <v>36</v>
      </c>
      <c r="C14" s="21" t="s">
        <v>37</v>
      </c>
      <c r="D14" s="22" t="s">
        <v>21</v>
      </c>
      <c r="E14" s="23">
        <v>12</v>
      </c>
      <c r="F14" s="19">
        <f t="shared" ref="F14:F19" si="6">E14*240</f>
        <v>2880</v>
      </c>
      <c r="G14" s="23">
        <v>16</v>
      </c>
      <c r="H14" s="19">
        <f t="shared" si="1"/>
        <v>4800</v>
      </c>
      <c r="I14" s="19">
        <f t="shared" ref="I14:I19" si="7">F14+H14</f>
        <v>7680</v>
      </c>
      <c r="J14" s="19">
        <v>0.9</v>
      </c>
      <c r="K14" s="19">
        <f t="shared" ref="K14:K19" si="8">I14*J14</f>
        <v>6912</v>
      </c>
      <c r="L14" s="19">
        <f t="shared" si="4"/>
        <v>3456</v>
      </c>
      <c r="M14" s="19">
        <f t="shared" si="5"/>
        <v>3456</v>
      </c>
      <c r="N14" s="19">
        <f>K14</f>
        <v>6912</v>
      </c>
      <c r="O14" s="42"/>
    </row>
    <row r="15" s="2" customFormat="1" ht="25" customHeight="1" spans="1:15">
      <c r="A15" s="19">
        <v>9</v>
      </c>
      <c r="B15" s="24" t="s">
        <v>38</v>
      </c>
      <c r="C15" s="21" t="s">
        <v>39</v>
      </c>
      <c r="D15" s="22" t="s">
        <v>23</v>
      </c>
      <c r="E15" s="23">
        <v>16</v>
      </c>
      <c r="F15" s="19">
        <f t="shared" si="6"/>
        <v>3840</v>
      </c>
      <c r="G15" s="23">
        <v>15</v>
      </c>
      <c r="H15" s="19">
        <f t="shared" si="1"/>
        <v>4500</v>
      </c>
      <c r="I15" s="19">
        <f t="shared" si="7"/>
        <v>8340</v>
      </c>
      <c r="J15" s="40">
        <v>0.7</v>
      </c>
      <c r="K15" s="19">
        <f t="shared" si="8"/>
        <v>5838</v>
      </c>
      <c r="L15" s="19">
        <f t="shared" si="4"/>
        <v>2919</v>
      </c>
      <c r="M15" s="19">
        <f t="shared" si="5"/>
        <v>2919</v>
      </c>
      <c r="N15" s="19">
        <f>K15</f>
        <v>5838</v>
      </c>
      <c r="O15" s="42"/>
    </row>
    <row r="16" s="2" customFormat="1" ht="25" customHeight="1" spans="1:15">
      <c r="A16" s="19">
        <v>10</v>
      </c>
      <c r="B16" s="24" t="s">
        <v>40</v>
      </c>
      <c r="C16" s="21" t="s">
        <v>41</v>
      </c>
      <c r="D16" s="22" t="s">
        <v>26</v>
      </c>
      <c r="E16" s="23">
        <v>18</v>
      </c>
      <c r="F16" s="19">
        <f t="shared" si="6"/>
        <v>4320</v>
      </c>
      <c r="G16" s="23">
        <v>45</v>
      </c>
      <c r="H16" s="19">
        <f t="shared" si="1"/>
        <v>13500</v>
      </c>
      <c r="I16" s="19">
        <f t="shared" si="7"/>
        <v>17820</v>
      </c>
      <c r="J16" s="19">
        <v>1</v>
      </c>
      <c r="K16" s="19">
        <f t="shared" si="8"/>
        <v>17820</v>
      </c>
      <c r="L16" s="19">
        <f t="shared" si="4"/>
        <v>8910</v>
      </c>
      <c r="M16" s="19">
        <f t="shared" si="5"/>
        <v>8910</v>
      </c>
      <c r="N16" s="19">
        <f>K16</f>
        <v>17820</v>
      </c>
      <c r="O16" s="42"/>
    </row>
    <row r="17" s="2" customFormat="1" ht="25" customHeight="1" spans="1:15">
      <c r="A17" s="19">
        <v>11</v>
      </c>
      <c r="B17" s="24" t="s">
        <v>42</v>
      </c>
      <c r="C17" s="21" t="s">
        <v>43</v>
      </c>
      <c r="D17" s="22" t="s">
        <v>23</v>
      </c>
      <c r="E17" s="23">
        <v>8</v>
      </c>
      <c r="F17" s="19">
        <f t="shared" si="6"/>
        <v>1920</v>
      </c>
      <c r="G17" s="23">
        <v>6</v>
      </c>
      <c r="H17" s="19">
        <f t="shared" si="1"/>
        <v>1800</v>
      </c>
      <c r="I17" s="19">
        <f t="shared" si="7"/>
        <v>3720</v>
      </c>
      <c r="J17" s="40">
        <v>0.7</v>
      </c>
      <c r="K17" s="19">
        <f t="shared" si="8"/>
        <v>2604</v>
      </c>
      <c r="L17" s="19">
        <f t="shared" si="4"/>
        <v>1302</v>
      </c>
      <c r="M17" s="19">
        <f t="shared" si="5"/>
        <v>1302</v>
      </c>
      <c r="N17" s="19">
        <f>K17</f>
        <v>2604</v>
      </c>
      <c r="O17" s="42"/>
    </row>
    <row r="18" s="1" customFormat="1" ht="25" customHeight="1" spans="1:15">
      <c r="A18" s="19">
        <v>12</v>
      </c>
      <c r="B18" s="25" t="s">
        <v>44</v>
      </c>
      <c r="C18" s="21" t="s">
        <v>45</v>
      </c>
      <c r="D18" s="22" t="s">
        <v>23</v>
      </c>
      <c r="E18" s="23">
        <v>24</v>
      </c>
      <c r="F18" s="19">
        <f t="shared" si="6"/>
        <v>5760</v>
      </c>
      <c r="G18" s="23">
        <v>67</v>
      </c>
      <c r="H18" s="19">
        <f t="shared" si="1"/>
        <v>20100</v>
      </c>
      <c r="I18" s="19">
        <f t="shared" si="7"/>
        <v>25860</v>
      </c>
      <c r="J18" s="40">
        <v>0.7</v>
      </c>
      <c r="K18" s="19">
        <f t="shared" si="8"/>
        <v>18102</v>
      </c>
      <c r="L18" s="19">
        <f t="shared" si="4"/>
        <v>9051</v>
      </c>
      <c r="M18" s="19">
        <f t="shared" si="5"/>
        <v>9051</v>
      </c>
      <c r="N18" s="19">
        <f>K18</f>
        <v>18102</v>
      </c>
      <c r="O18" s="44"/>
    </row>
    <row r="19" s="1" customFormat="1" ht="25" customHeight="1" spans="1:15">
      <c r="A19" s="26" t="s">
        <v>46</v>
      </c>
      <c r="B19" s="26"/>
      <c r="C19" s="19"/>
      <c r="D19" s="27" t="s">
        <v>23</v>
      </c>
      <c r="E19" s="19">
        <f>SUM(E7:E18)</f>
        <v>226</v>
      </c>
      <c r="F19" s="19">
        <f>SUM(F7:F18)</f>
        <v>54240</v>
      </c>
      <c r="G19" s="19">
        <f>SUM(G7:G18)</f>
        <v>645</v>
      </c>
      <c r="H19" s="19">
        <f>SUM(H7:H18)</f>
        <v>193500</v>
      </c>
      <c r="I19" s="19">
        <f>SUM(I7:I18)</f>
        <v>247740</v>
      </c>
      <c r="J19" s="27" t="s">
        <v>23</v>
      </c>
      <c r="K19" s="19">
        <f>SUM(K7:K18)</f>
        <v>230364</v>
      </c>
      <c r="L19" s="19">
        <f>SUM(L7:L18)</f>
        <v>115182</v>
      </c>
      <c r="M19" s="19">
        <f>SUM(M7:M18)</f>
        <v>115182</v>
      </c>
      <c r="N19" s="19">
        <f>SUM(N7:N18)</f>
        <v>230364</v>
      </c>
      <c r="O19" s="44"/>
    </row>
    <row r="20" s="1" customFormat="1" ht="21" customHeight="1" spans="1:15">
      <c r="A20" s="28" t="s">
        <v>47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1:14">
      <c r="A21" s="29"/>
      <c r="B21" s="30"/>
      <c r="C21" s="29"/>
      <c r="D21" s="30"/>
      <c r="E21" s="29"/>
      <c r="F21" s="29"/>
      <c r="G21" s="29"/>
      <c r="H21" s="29"/>
      <c r="I21" s="29"/>
      <c r="J21" s="29"/>
      <c r="K21" s="29"/>
      <c r="L21" s="29"/>
      <c r="M21" s="29"/>
      <c r="N21" s="29"/>
    </row>
    <row r="22" spans="1:14">
      <c r="A22" s="29"/>
      <c r="B22" s="30"/>
      <c r="C22" s="29"/>
      <c r="D22" s="30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>
      <c r="A23" s="29"/>
      <c r="B23" s="30"/>
      <c r="C23" s="29"/>
      <c r="D23" s="30"/>
      <c r="E23" s="29"/>
      <c r="F23" s="29"/>
      <c r="G23" s="29"/>
      <c r="H23" s="29"/>
      <c r="I23" s="29"/>
      <c r="J23" s="29"/>
      <c r="K23" s="29"/>
      <c r="L23" s="29"/>
      <c r="M23" s="29"/>
      <c r="N23" s="29"/>
    </row>
    <row r="24" spans="1:14">
      <c r="A24" s="29"/>
      <c r="B24" s="30"/>
      <c r="C24" s="29"/>
      <c r="D24" s="30"/>
      <c r="E24" s="29"/>
      <c r="F24" s="29"/>
      <c r="G24" s="29"/>
      <c r="H24" s="29"/>
      <c r="I24" s="29"/>
      <c r="J24" s="29"/>
      <c r="K24" s="29"/>
      <c r="L24" s="29"/>
      <c r="M24" s="29"/>
      <c r="N24" s="29"/>
    </row>
  </sheetData>
  <autoFilter xmlns:etc="http://www.wps.cn/officeDocument/2017/etCustomData" ref="A5:O20" etc:filterBottomFollowUsedRange="0">
    <extLst/>
  </autoFilter>
  <mergeCells count="27">
    <mergeCell ref="A1:O1"/>
    <mergeCell ref="A2:J2"/>
    <mergeCell ref="K2:O2"/>
    <mergeCell ref="E3:H3"/>
    <mergeCell ref="E4:F4"/>
    <mergeCell ref="G4:H4"/>
    <mergeCell ref="A19:C19"/>
    <mergeCell ref="A20:O20"/>
    <mergeCell ref="A3:A6"/>
    <mergeCell ref="B3:B6"/>
    <mergeCell ref="B7:B8"/>
    <mergeCell ref="B11:B13"/>
    <mergeCell ref="C3:C6"/>
    <mergeCell ref="D3:D6"/>
    <mergeCell ref="E5:E6"/>
    <mergeCell ref="F5:F6"/>
    <mergeCell ref="G5:G6"/>
    <mergeCell ref="H5:H6"/>
    <mergeCell ref="I3:I6"/>
    <mergeCell ref="J3:J6"/>
    <mergeCell ref="K3:K6"/>
    <mergeCell ref="L3:L6"/>
    <mergeCell ref="M3:M6"/>
    <mergeCell ref="N3:N6"/>
    <mergeCell ref="N7:N8"/>
    <mergeCell ref="N11:N13"/>
    <mergeCell ref="O3:O6"/>
  </mergeCells>
  <pageMargins left="0.75" right="0.75" top="1" bottom="1" header="0.5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2024年第四季度运营补贴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winte</dc:creator>
  <cp:lastModifiedBy>小呱</cp:lastModifiedBy>
  <dcterms:created xsi:type="dcterms:W3CDTF">2015-06-05T18:19:00Z</dcterms:created>
  <cp:lastPrinted>2021-01-28T02:34:00Z</cp:lastPrinted>
  <dcterms:modified xsi:type="dcterms:W3CDTF">2025-02-24T06:33:19Z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6EAC9BDB43E84273B6E0C79D767CD2D1_13</vt:lpwstr>
  </property>
  <property fmtid="{D5CDD505-2E9C-101B-9397-08002B2CF9AE}" pid="4" name="KSOReadingLayout">
    <vt:bool>true</vt:bool>
  </property>
</Properties>
</file>