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50" windowHeight="6580" tabRatio="764"/>
  </bookViews>
  <sheets>
    <sheet name="2025年第三季度" sheetId="10" r:id="rId1"/>
  </sheets>
  <definedNames>
    <definedName name="_xlnm._FilterDatabase" localSheetId="0" hidden="1">'2025年第三季度'!$A$5:$Q$23</definedName>
    <definedName name="_xlnm.Print_Area" localSheetId="0">'2025年第三季度'!$A$1:$Q$23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<sst xmlns="http://schemas.openxmlformats.org/spreadsheetml/2006/main" count="65" uniqueCount="50">
  <si>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六合区2025年第三季度养老机构综合运营补贴分配表</t>
  </si>
  <si>
    <t xml:space="preserve">单位（盖章）：                                                                                                          </t>
  </si>
  <si>
    <t>填表时间：2025年11月</t>
  </si>
  <si>
    <t>序号</t>
  </si>
  <si>
    <t>街镇</t>
  </si>
  <si>
    <t>机构名称</t>
  </si>
  <si>
    <t>机构等级</t>
  </si>
  <si>
    <t>运营补贴</t>
  </si>
  <si>
    <t>基准补贴总金额</t>
  </si>
  <si>
    <t>等级系数</t>
  </si>
  <si>
    <t>补贴总金额</t>
  </si>
  <si>
    <t>本次调整金额</t>
  </si>
  <si>
    <t>本次实发金额</t>
  </si>
  <si>
    <t>市补贴金额</t>
  </si>
  <si>
    <t>区补贴金额</t>
  </si>
  <si>
    <t>街镇合计</t>
  </si>
  <si>
    <t>备注</t>
  </si>
  <si>
    <t>介助
（半失能）</t>
  </si>
  <si>
    <t>介护
（失能）</t>
  </si>
  <si>
    <t>人数</t>
  </si>
  <si>
    <t>金额</t>
  </si>
  <si>
    <t>雄州</t>
  </si>
  <si>
    <t>南京市六合区雄州街道爱乐思养护院</t>
  </si>
  <si>
    <t>二级</t>
  </si>
  <si>
    <t>南京市六合区晚霞红养老院</t>
  </si>
  <si>
    <t>/</t>
  </si>
  <si>
    <t>龙池</t>
  </si>
  <si>
    <t>南京龙之家养老服务有限公司</t>
  </si>
  <si>
    <t>三级</t>
  </si>
  <si>
    <t>晟洁康养（南京）有限责任公司</t>
  </si>
  <si>
    <t>程桥</t>
  </si>
  <si>
    <t>南京市六合区圣德老年服务中心</t>
  </si>
  <si>
    <t>南京市六合区晚晴养老服务中心</t>
  </si>
  <si>
    <t>南京市六合区程桥爱乐思养老服务中心</t>
  </si>
  <si>
    <t>横梁</t>
  </si>
  <si>
    <t>南京市六合区安享养老服务中心</t>
  </si>
  <si>
    <t>南京市六合区横梁街道爱乐思养老服务中心</t>
  </si>
  <si>
    <t>金牛湖</t>
  </si>
  <si>
    <t>南京市六合区金牛湖街道婉秋养老服务中心</t>
  </si>
  <si>
    <t>龙袍</t>
  </si>
  <si>
    <t>南京市六合区龙袍街道爱乐思养老服务中心</t>
  </si>
  <si>
    <t>竹镇</t>
  </si>
  <si>
    <t>南京市六合区睦邻养老服务中心</t>
  </si>
  <si>
    <t>冶山</t>
  </si>
  <si>
    <t>南京翠洲养老服务有限公司</t>
  </si>
  <si>
    <t>马鞍</t>
  </si>
  <si>
    <t>南京市六合区长乐养老服务中心</t>
  </si>
  <si>
    <t>合计</t>
  </si>
  <si>
    <t>单位：元</t>
  </si>
  <si>
    <t>制表人：                      核查人：                       审核人：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</si>
</sst>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4"/>
      <color rgb="FF000000"/>
      <name val="黑体"/>
      <charset val="134"/>
    </font>
    <font>
      <sz val="10"/>
      <color rgb="FF000000"/>
      <name val="仿宋"/>
      <charset val="134"/>
    </font>
    <font>
      <sz val="10"/>
      <name val="Times New Roman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70" zoomScaleNormal="70" workbookViewId="0">
      <selection activeCell="E11" sqref="E11"/>
    </sheetView>
  </sheetViews>
  <sheetFormatPr defaultColWidth="9" defaultRowHeight="14"/>
  <cols>
    <col min="1" max="1" width="5.25" style="3" customWidth="1"/>
    <col min="2" max="2" width="6.5" style="4" customWidth="1"/>
    <col min="3" max="3" width="25" style="3" customWidth="1"/>
    <col min="4" max="4" width="7.625" style="4" customWidth="1"/>
    <col min="5" max="5" width="4.625" style="3" customWidth="1"/>
    <col min="6" max="6" width="7.6" style="3" customWidth="1"/>
    <col min="7" max="7" width="4.625" style="3" customWidth="1"/>
    <col min="8" max="8" width="7.71666666666667" style="3" customWidth="1"/>
    <col min="9" max="9" width="8" style="3" customWidth="1"/>
    <col min="10" max="10" width="4.625" style="3" customWidth="1"/>
    <col min="11" max="14" width="8.89166666666667" style="3" customWidth="1"/>
    <col min="15" max="15" width="9.15" style="3" customWidth="1"/>
    <col min="16" max="16" width="12.9416666666667" style="3" customWidth="1"/>
    <col min="17" max="17" width="12.9333333333333" style="3" customWidth="1"/>
    <col min="18" max="16384" width="9" style="3"/>
  </cols>
  <sheetData>
    <row r="1" ht="34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6" customHeight="1" spans="1:17">
      <c r="A2" s="6" t="s">
        <v>1</v>
      </c>
      <c r="B2" s="7"/>
      <c r="C2" s="6"/>
      <c r="D2" s="7"/>
      <c r="E2" s="6"/>
      <c r="F2" s="6"/>
      <c r="G2" s="6"/>
      <c r="H2" s="6"/>
      <c r="I2" s="8"/>
      <c r="J2" s="8"/>
      <c r="K2" s="9" t="s">
        <v>2</v>
      </c>
      <c r="L2" s="9"/>
      <c r="M2" s="9"/>
      <c r="N2" s="9"/>
      <c r="O2" s="9"/>
      <c r="P2" s="9"/>
      <c r="Q2" s="9"/>
    </row>
    <row r="3" s="2" customFormat="1" ht="21" customHeight="1" spans="1:17">
      <c r="A3" s="10" t="s">
        <v>3</v>
      </c>
      <c r="B3" s="10" t="s">
        <v>4</v>
      </c>
      <c r="C3" s="10" t="s">
        <v>5</v>
      </c>
      <c r="D3" s="11" t="s">
        <v>6</v>
      </c>
      <c r="E3" s="12" t="s">
        <v>7</v>
      </c>
      <c r="F3" s="10"/>
      <c r="G3" s="10"/>
      <c r="H3" s="10"/>
      <c r="I3" s="11" t="s">
        <v>8</v>
      </c>
      <c r="J3" s="11" t="s">
        <v>9</v>
      </c>
      <c r="K3" s="13" t="s">
        <v>10</v>
      </c>
      <c r="L3" s="13" t="s">
        <v>11</v>
      </c>
      <c r="M3" s="13" t="s">
        <v>12</v>
      </c>
      <c r="N3" s="11" t="s">
        <v>13</v>
      </c>
      <c r="O3" s="11" t="s">
        <v>14</v>
      </c>
      <c r="P3" s="11" t="s">
        <v>15</v>
      </c>
      <c r="Q3" s="14" t="s">
        <v>16</v>
      </c>
    </row>
    <row r="4" s="2" customFormat="1" ht="28" customHeight="1" spans="1:17">
      <c r="A4" s="10"/>
      <c r="B4" s="10"/>
      <c r="C4" s="10"/>
      <c r="D4" s="15"/>
      <c r="E4" s="16" t="s">
        <v>17</v>
      </c>
      <c r="F4" s="10"/>
      <c r="G4" s="17" t="s">
        <v>18</v>
      </c>
      <c r="H4" s="10"/>
      <c r="I4" s="15"/>
      <c r="J4" s="15"/>
      <c r="K4" s="18"/>
      <c r="L4" s="18"/>
      <c r="M4" s="18"/>
      <c r="N4" s="15"/>
      <c r="O4" s="15"/>
      <c r="P4" s="15"/>
      <c r="Q4" s="19"/>
    </row>
    <row r="5" s="2" customFormat="1" ht="21" customHeight="1" spans="1:17">
      <c r="A5" s="10"/>
      <c r="B5" s="10"/>
      <c r="C5" s="10"/>
      <c r="D5" s="15"/>
      <c r="E5" s="20" t="s">
        <v>19</v>
      </c>
      <c r="F5" s="21" t="s">
        <v>20</v>
      </c>
      <c r="G5" s="21" t="s">
        <v>19</v>
      </c>
      <c r="H5" s="21" t="s">
        <v>20</v>
      </c>
      <c r="I5" s="15"/>
      <c r="J5" s="15"/>
      <c r="K5" s="18"/>
      <c r="L5" s="18"/>
      <c r="M5" s="18"/>
      <c r="N5" s="15"/>
      <c r="O5" s="15"/>
      <c r="P5" s="15"/>
      <c r="Q5" s="19"/>
    </row>
    <row r="6" s="2" customFormat="1" ht="21" customHeight="1" spans="1:17">
      <c r="A6" s="10"/>
      <c r="B6" s="10"/>
      <c r="C6" s="10"/>
      <c r="D6" s="22"/>
      <c r="E6" s="23"/>
      <c r="F6" s="24"/>
      <c r="G6" s="24"/>
      <c r="H6" s="24"/>
      <c r="I6" s="22"/>
      <c r="J6" s="22"/>
      <c r="K6" s="25"/>
      <c r="L6" s="25"/>
      <c r="M6" s="25"/>
      <c r="N6" s="22"/>
      <c r="O6" s="22"/>
      <c r="P6" s="22"/>
      <c r="Q6" s="26"/>
    </row>
    <row r="7" s="2" customFormat="1" ht="30" customHeight="1" spans="1:17">
      <c r="A7" s="27">
        <v>1</v>
      </c>
      <c r="B7" s="28" t="s">
        <v>21</v>
      </c>
      <c r="C7" s="29" t="s">
        <v>22</v>
      </c>
      <c r="D7" s="30" t="s">
        <v>23</v>
      </c>
      <c r="E7" s="31">
        <v>12</v>
      </c>
      <c r="F7" s="27">
        <f t="shared" ref="F7:F20" si="0">E7*240</f>
        <v>2880</v>
      </c>
      <c r="G7" s="31">
        <v>20</v>
      </c>
      <c r="H7" s="27">
        <f t="shared" ref="H7:H20" si="1">G7*300</f>
        <v>6000</v>
      </c>
      <c r="I7" s="27">
        <f t="shared" ref="I7:I20" si="2">F7+H7</f>
        <v>8880</v>
      </c>
      <c r="J7" s="32">
        <v>0.9</v>
      </c>
      <c r="K7" s="27">
        <f t="shared" ref="K7:K20" si="3">I7*J7</f>
        <v>7992</v>
      </c>
      <c r="L7" s="27">
        <v>0</v>
      </c>
      <c r="M7" s="27">
        <f t="shared" ref="M7:M20" si="4">K7+L7</f>
        <v>7992</v>
      </c>
      <c r="N7" s="27">
        <f t="shared" ref="N7:N20" si="5">M7/2</f>
        <v>3996</v>
      </c>
      <c r="O7" s="27">
        <f t="shared" ref="O7:O20" si="6">N7</f>
        <v>3996</v>
      </c>
      <c r="P7" s="33">
        <f>M7+M8</f>
        <v>21936</v>
      </c>
      <c r="Q7" s="34"/>
    </row>
    <row r="8" s="1" customFormat="1" ht="30" customHeight="1" spans="1:17">
      <c r="A8" s="27">
        <v>2</v>
      </c>
      <c r="B8" s="35"/>
      <c r="C8" s="29" t="s">
        <v>24</v>
      </c>
      <c r="D8" s="30" t="s">
        <v>25</v>
      </c>
      <c r="E8" s="31">
        <v>23</v>
      </c>
      <c r="F8" s="27">
        <f t="shared" si="0"/>
        <v>5520</v>
      </c>
      <c r="G8" s="31">
        <v>48</v>
      </c>
      <c r="H8" s="27">
        <f t="shared" si="1"/>
        <v>14400</v>
      </c>
      <c r="I8" s="27">
        <f t="shared" si="2"/>
        <v>19920</v>
      </c>
      <c r="J8" s="32">
        <v>0.7</v>
      </c>
      <c r="K8" s="27">
        <f t="shared" si="3"/>
        <v>13944</v>
      </c>
      <c r="L8" s="27">
        <v>0</v>
      </c>
      <c r="M8" s="27">
        <f t="shared" si="4"/>
        <v>13944</v>
      </c>
      <c r="N8" s="27">
        <f t="shared" si="5"/>
        <v>6972</v>
      </c>
      <c r="O8" s="27">
        <f t="shared" si="6"/>
        <v>6972</v>
      </c>
      <c r="P8" s="36"/>
      <c r="Q8" s="37"/>
    </row>
    <row r="9" s="1" customFormat="1" ht="30" customHeight="1" spans="1:17">
      <c r="A9" s="27">
        <v>3</v>
      </c>
      <c r="B9" s="29" t="s">
        <v>26</v>
      </c>
      <c r="C9" s="29" t="s">
        <v>27</v>
      </c>
      <c r="D9" s="30" t="s">
        <v>28</v>
      </c>
      <c r="E9" s="31">
        <v>32</v>
      </c>
      <c r="F9" s="27">
        <f t="shared" si="0"/>
        <v>7680</v>
      </c>
      <c r="G9" s="31">
        <v>54</v>
      </c>
      <c r="H9" s="27">
        <f t="shared" si="1"/>
        <v>16200</v>
      </c>
      <c r="I9" s="27">
        <f t="shared" si="2"/>
        <v>23880</v>
      </c>
      <c r="J9" s="32">
        <v>1</v>
      </c>
      <c r="K9" s="27">
        <f t="shared" si="3"/>
        <v>23880</v>
      </c>
      <c r="L9" s="27">
        <v>0</v>
      </c>
      <c r="M9" s="27">
        <f t="shared" si="4"/>
        <v>23880</v>
      </c>
      <c r="N9" s="27">
        <f t="shared" si="5"/>
        <v>11940</v>
      </c>
      <c r="O9" s="27">
        <f t="shared" si="6"/>
        <v>11940</v>
      </c>
      <c r="P9" s="33">
        <f>M9+M10</f>
        <v>28248</v>
      </c>
      <c r="Q9" s="37"/>
    </row>
    <row r="10" s="2" customFormat="1" ht="30" customHeight="1" spans="1:17">
      <c r="A10" s="27">
        <v>4</v>
      </c>
      <c r="B10" s="29"/>
      <c r="C10" s="29" t="s">
        <v>29</v>
      </c>
      <c r="D10" s="30" t="s">
        <v>25</v>
      </c>
      <c r="E10" s="31">
        <v>11</v>
      </c>
      <c r="F10" s="27">
        <f t="shared" si="0"/>
        <v>2640</v>
      </c>
      <c r="G10" s="31">
        <v>12</v>
      </c>
      <c r="H10" s="27">
        <f t="shared" si="1"/>
        <v>3600</v>
      </c>
      <c r="I10" s="27">
        <f t="shared" si="2"/>
        <v>6240</v>
      </c>
      <c r="J10" s="32">
        <v>0.7</v>
      </c>
      <c r="K10" s="27">
        <f t="shared" si="3"/>
        <v>4368</v>
      </c>
      <c r="L10" s="27">
        <v>0</v>
      </c>
      <c r="M10" s="27">
        <f t="shared" si="4"/>
        <v>4368</v>
      </c>
      <c r="N10" s="27">
        <f t="shared" si="5"/>
        <v>2184</v>
      </c>
      <c r="O10" s="27">
        <f t="shared" si="6"/>
        <v>2184</v>
      </c>
      <c r="P10" s="36"/>
      <c r="Q10" s="34"/>
    </row>
    <row r="11" s="2" customFormat="1" ht="30" customHeight="1" spans="1:17">
      <c r="A11" s="27">
        <v>5</v>
      </c>
      <c r="B11" s="29" t="s">
        <v>30</v>
      </c>
      <c r="C11" s="29" t="s">
        <v>31</v>
      </c>
      <c r="D11" s="30" t="s">
        <v>25</v>
      </c>
      <c r="E11" s="31">
        <v>9</v>
      </c>
      <c r="F11" s="27">
        <f t="shared" si="0"/>
        <v>2160</v>
      </c>
      <c r="G11" s="31">
        <v>48</v>
      </c>
      <c r="H11" s="27">
        <f t="shared" si="1"/>
        <v>14400</v>
      </c>
      <c r="I11" s="27">
        <f t="shared" si="2"/>
        <v>16560</v>
      </c>
      <c r="J11" s="27">
        <v>0.7</v>
      </c>
      <c r="K11" s="27">
        <f t="shared" si="3"/>
        <v>11592</v>
      </c>
      <c r="L11" s="27">
        <v>1074</v>
      </c>
      <c r="M11" s="27">
        <f t="shared" si="4"/>
        <v>12666</v>
      </c>
      <c r="N11" s="27">
        <f t="shared" si="5"/>
        <v>6333</v>
      </c>
      <c r="O11" s="27">
        <f t="shared" si="6"/>
        <v>6333</v>
      </c>
      <c r="P11" s="33">
        <f>M11+M12+M13</f>
        <v>82764</v>
      </c>
      <c r="Q11" s="37"/>
    </row>
    <row r="12" s="2" customFormat="1" ht="30" customHeight="1" spans="1:17">
      <c r="A12" s="27">
        <v>6</v>
      </c>
      <c r="B12" s="29"/>
      <c r="C12" s="29" t="s">
        <v>32</v>
      </c>
      <c r="D12" s="30" t="s">
        <v>28</v>
      </c>
      <c r="E12" s="31">
        <v>56</v>
      </c>
      <c r="F12" s="27">
        <f t="shared" si="0"/>
        <v>13440</v>
      </c>
      <c r="G12" s="31">
        <v>184</v>
      </c>
      <c r="H12" s="27">
        <f t="shared" si="1"/>
        <v>55200</v>
      </c>
      <c r="I12" s="27">
        <f t="shared" si="2"/>
        <v>68640</v>
      </c>
      <c r="J12" s="27">
        <v>1</v>
      </c>
      <c r="K12" s="27">
        <f t="shared" si="3"/>
        <v>68640</v>
      </c>
      <c r="L12" s="27">
        <v>0</v>
      </c>
      <c r="M12" s="27">
        <f t="shared" si="4"/>
        <v>68640</v>
      </c>
      <c r="N12" s="27">
        <f t="shared" si="5"/>
        <v>34320</v>
      </c>
      <c r="O12" s="27">
        <f t="shared" si="6"/>
        <v>34320</v>
      </c>
      <c r="P12" s="38"/>
      <c r="Q12" s="34"/>
    </row>
    <row r="13" s="2" customFormat="1" ht="30" customHeight="1" spans="1:17">
      <c r="A13" s="27">
        <v>7</v>
      </c>
      <c r="B13" s="29"/>
      <c r="C13" s="29" t="s">
        <v>33</v>
      </c>
      <c r="D13" s="30" t="s">
        <v>23</v>
      </c>
      <c r="E13" s="31">
        <v>3</v>
      </c>
      <c r="F13" s="27">
        <f t="shared" si="0"/>
        <v>720</v>
      </c>
      <c r="G13" s="31">
        <v>3</v>
      </c>
      <c r="H13" s="27">
        <f t="shared" si="1"/>
        <v>900</v>
      </c>
      <c r="I13" s="27">
        <f t="shared" si="2"/>
        <v>1620</v>
      </c>
      <c r="J13" s="27">
        <v>0.9</v>
      </c>
      <c r="K13" s="27">
        <f t="shared" si="3"/>
        <v>1458</v>
      </c>
      <c r="L13" s="27">
        <v>0</v>
      </c>
      <c r="M13" s="27">
        <f t="shared" si="4"/>
        <v>1458</v>
      </c>
      <c r="N13" s="27">
        <f t="shared" si="5"/>
        <v>729</v>
      </c>
      <c r="O13" s="27">
        <f t="shared" si="6"/>
        <v>729</v>
      </c>
      <c r="P13" s="36"/>
      <c r="Q13" s="34"/>
    </row>
    <row r="14" s="2" customFormat="1" ht="30" customHeight="1" spans="1:17">
      <c r="A14" s="27">
        <v>8</v>
      </c>
      <c r="B14" s="28" t="s">
        <v>34</v>
      </c>
      <c r="C14" s="29" t="s">
        <v>35</v>
      </c>
      <c r="D14" s="30" t="s">
        <v>23</v>
      </c>
      <c r="E14" s="31">
        <v>28</v>
      </c>
      <c r="F14" s="27">
        <f t="shared" si="0"/>
        <v>6720</v>
      </c>
      <c r="G14" s="31">
        <v>16</v>
      </c>
      <c r="H14" s="27">
        <f t="shared" si="1"/>
        <v>4800</v>
      </c>
      <c r="I14" s="27">
        <f t="shared" si="2"/>
        <v>11520</v>
      </c>
      <c r="J14" s="27">
        <v>0.9</v>
      </c>
      <c r="K14" s="27">
        <f t="shared" si="3"/>
        <v>10368</v>
      </c>
      <c r="L14" s="27">
        <v>0</v>
      </c>
      <c r="M14" s="27">
        <f t="shared" si="4"/>
        <v>10368</v>
      </c>
      <c r="N14" s="27">
        <f t="shared" si="5"/>
        <v>5184</v>
      </c>
      <c r="O14" s="27">
        <f t="shared" si="6"/>
        <v>5184</v>
      </c>
      <c r="P14" s="33">
        <f>M14+M15</f>
        <v>11664</v>
      </c>
      <c r="Q14" s="34"/>
    </row>
    <row r="15" s="2" customFormat="1" ht="30" customHeight="1" spans="1:17">
      <c r="A15" s="27">
        <v>9</v>
      </c>
      <c r="B15" s="35"/>
      <c r="C15" s="29" t="s">
        <v>36</v>
      </c>
      <c r="D15" s="30" t="s">
        <v>23</v>
      </c>
      <c r="E15" s="31">
        <v>1</v>
      </c>
      <c r="F15" s="27">
        <f t="shared" si="0"/>
        <v>240</v>
      </c>
      <c r="G15" s="31">
        <v>4</v>
      </c>
      <c r="H15" s="27">
        <f t="shared" si="1"/>
        <v>1200</v>
      </c>
      <c r="I15" s="27">
        <f t="shared" si="2"/>
        <v>1440</v>
      </c>
      <c r="J15" s="32">
        <v>0.9</v>
      </c>
      <c r="K15" s="27">
        <f t="shared" si="3"/>
        <v>1296</v>
      </c>
      <c r="L15" s="27">
        <v>0</v>
      </c>
      <c r="M15" s="27">
        <f t="shared" si="4"/>
        <v>1296</v>
      </c>
      <c r="N15" s="27">
        <f t="shared" si="5"/>
        <v>648</v>
      </c>
      <c r="O15" s="27">
        <f t="shared" si="6"/>
        <v>648</v>
      </c>
      <c r="P15" s="36"/>
      <c r="Q15" s="34"/>
    </row>
    <row r="16" s="2" customFormat="1" ht="30" customHeight="1" spans="1:17">
      <c r="A16" s="27">
        <v>10</v>
      </c>
      <c r="B16" s="35" t="s">
        <v>37</v>
      </c>
      <c r="C16" s="29" t="s">
        <v>38</v>
      </c>
      <c r="D16" s="30" t="s">
        <v>25</v>
      </c>
      <c r="E16" s="31">
        <v>19</v>
      </c>
      <c r="F16" s="27">
        <f t="shared" si="0"/>
        <v>4560</v>
      </c>
      <c r="G16" s="31">
        <v>17</v>
      </c>
      <c r="H16" s="27">
        <f t="shared" si="1"/>
        <v>5100</v>
      </c>
      <c r="I16" s="27">
        <f t="shared" si="2"/>
        <v>9660</v>
      </c>
      <c r="J16" s="32">
        <v>0.7</v>
      </c>
      <c r="K16" s="27">
        <f t="shared" si="3"/>
        <v>6762</v>
      </c>
      <c r="L16" s="27">
        <v>0</v>
      </c>
      <c r="M16" s="27">
        <f t="shared" si="4"/>
        <v>6762</v>
      </c>
      <c r="N16" s="27">
        <f t="shared" si="5"/>
        <v>3381</v>
      </c>
      <c r="O16" s="27">
        <f t="shared" si="6"/>
        <v>3381</v>
      </c>
      <c r="P16" s="27">
        <f>M16</f>
        <v>6762</v>
      </c>
      <c r="Q16" s="34"/>
    </row>
    <row r="17" s="2" customFormat="1" ht="30" customHeight="1" spans="1:17">
      <c r="A17" s="27">
        <v>11</v>
      </c>
      <c r="B17" s="35" t="s">
        <v>39</v>
      </c>
      <c r="C17" s="29" t="s">
        <v>40</v>
      </c>
      <c r="D17" s="30" t="s">
        <v>28</v>
      </c>
      <c r="E17" s="31">
        <v>25</v>
      </c>
      <c r="F17" s="27">
        <f t="shared" si="0"/>
        <v>6000</v>
      </c>
      <c r="G17" s="31">
        <v>49</v>
      </c>
      <c r="H17" s="27">
        <f t="shared" si="1"/>
        <v>14700</v>
      </c>
      <c r="I17" s="27">
        <f t="shared" si="2"/>
        <v>20700</v>
      </c>
      <c r="J17" s="27">
        <v>1</v>
      </c>
      <c r="K17" s="27">
        <f t="shared" si="3"/>
        <v>20700</v>
      </c>
      <c r="L17" s="27">
        <v>0</v>
      </c>
      <c r="M17" s="27">
        <f t="shared" si="4"/>
        <v>20700</v>
      </c>
      <c r="N17" s="27">
        <f t="shared" si="5"/>
        <v>10350</v>
      </c>
      <c r="O17" s="27">
        <f t="shared" si="6"/>
        <v>10350</v>
      </c>
      <c r="P17" s="27">
        <f>M17</f>
        <v>20700</v>
      </c>
      <c r="Q17" s="34"/>
    </row>
    <row r="18" s="2" customFormat="1" ht="30" customHeight="1" spans="1:17">
      <c r="A18" s="27">
        <v>12</v>
      </c>
      <c r="B18" s="35" t="s">
        <v>41</v>
      </c>
      <c r="C18" s="29" t="s">
        <v>42</v>
      </c>
      <c r="D18" s="30" t="s">
        <v>25</v>
      </c>
      <c r="E18" s="31">
        <v>9</v>
      </c>
      <c r="F18" s="27">
        <f t="shared" si="0"/>
        <v>2160</v>
      </c>
      <c r="G18" s="31">
        <v>19</v>
      </c>
      <c r="H18" s="27">
        <f t="shared" si="1"/>
        <v>5700</v>
      </c>
      <c r="I18" s="27">
        <f t="shared" si="2"/>
        <v>7860</v>
      </c>
      <c r="J18" s="32">
        <v>0.7</v>
      </c>
      <c r="K18" s="27">
        <f t="shared" si="3"/>
        <v>5502</v>
      </c>
      <c r="L18" s="27">
        <v>0</v>
      </c>
      <c r="M18" s="27">
        <f t="shared" si="4"/>
        <v>5502</v>
      </c>
      <c r="N18" s="27">
        <f t="shared" si="5"/>
        <v>2751</v>
      </c>
      <c r="O18" s="27">
        <f t="shared" si="6"/>
        <v>2751</v>
      </c>
      <c r="P18" s="27">
        <f>M18</f>
        <v>5502</v>
      </c>
      <c r="Q18" s="34"/>
    </row>
    <row r="19" s="1" customFormat="1" ht="30" customHeight="1" spans="1:17">
      <c r="A19" s="27">
        <v>13</v>
      </c>
      <c r="B19" s="39" t="s">
        <v>43</v>
      </c>
      <c r="C19" s="29" t="s">
        <v>44</v>
      </c>
      <c r="D19" s="30" t="s">
        <v>28</v>
      </c>
      <c r="E19" s="31">
        <v>15</v>
      </c>
      <c r="F19" s="27">
        <f t="shared" si="0"/>
        <v>3600</v>
      </c>
      <c r="G19" s="31">
        <v>86</v>
      </c>
      <c r="H19" s="27">
        <f t="shared" si="1"/>
        <v>25800</v>
      </c>
      <c r="I19" s="27">
        <f t="shared" si="2"/>
        <v>29400</v>
      </c>
      <c r="J19" s="32">
        <v>1</v>
      </c>
      <c r="K19" s="27">
        <f t="shared" si="3"/>
        <v>29400</v>
      </c>
      <c r="L19" s="27">
        <v>2466</v>
      </c>
      <c r="M19" s="27">
        <f t="shared" si="4"/>
        <v>31866</v>
      </c>
      <c r="N19" s="27">
        <f t="shared" si="5"/>
        <v>15933</v>
      </c>
      <c r="O19" s="27">
        <f t="shared" si="6"/>
        <v>15933</v>
      </c>
      <c r="P19" s="27">
        <f>M19</f>
        <v>31866</v>
      </c>
      <c r="Q19" s="37"/>
    </row>
    <row r="20" s="1" customFormat="1" ht="30" customHeight="1" spans="1:17">
      <c r="A20" s="27">
        <v>14</v>
      </c>
      <c r="B20" s="39" t="s">
        <v>45</v>
      </c>
      <c r="C20" s="29" t="s">
        <v>46</v>
      </c>
      <c r="D20" s="30" t="s">
        <v>25</v>
      </c>
      <c r="E20" s="27">
        <v>18</v>
      </c>
      <c r="F20" s="27">
        <f t="shared" si="0"/>
        <v>4320</v>
      </c>
      <c r="G20" s="27">
        <v>43</v>
      </c>
      <c r="H20" s="27">
        <f t="shared" si="1"/>
        <v>12900</v>
      </c>
      <c r="I20" s="27">
        <f t="shared" si="2"/>
        <v>17220</v>
      </c>
      <c r="J20" s="32">
        <v>0.7</v>
      </c>
      <c r="K20" s="27">
        <f t="shared" si="3"/>
        <v>12054</v>
      </c>
      <c r="L20" s="27">
        <v>0</v>
      </c>
      <c r="M20" s="27">
        <f t="shared" si="4"/>
        <v>12054</v>
      </c>
      <c r="N20" s="27">
        <f t="shared" si="5"/>
        <v>6027</v>
      </c>
      <c r="O20" s="27">
        <f t="shared" si="6"/>
        <v>6027</v>
      </c>
      <c r="P20" s="27">
        <f>M20</f>
        <v>12054</v>
      </c>
      <c r="Q20" s="37"/>
    </row>
    <row r="21" s="1" customFormat="1" ht="30" customHeight="1" spans="1:17">
      <c r="A21" s="40" t="s">
        <v>47</v>
      </c>
      <c r="B21" s="40"/>
      <c r="C21" s="27"/>
      <c r="D21" s="41" t="s">
        <v>25</v>
      </c>
      <c r="E21" s="27">
        <f>SUM(E7:E20)</f>
        <v>261</v>
      </c>
      <c r="F21" s="27">
        <f>SUM(F7:F20)</f>
        <v>62640</v>
      </c>
      <c r="G21" s="27">
        <f>SUM(G7:G20)</f>
        <v>603</v>
      </c>
      <c r="H21" s="27">
        <f>SUM(H7:H20)</f>
        <v>180900</v>
      </c>
      <c r="I21" s="27">
        <f>SUM(I7:I20)</f>
        <v>243540</v>
      </c>
      <c r="J21" s="41" t="s">
        <v>25</v>
      </c>
      <c r="K21" s="27">
        <f>SUM(K7:K20)</f>
        <v>217956</v>
      </c>
      <c r="L21" s="27">
        <f t="shared" ref="K21:P21" si="7">SUM(L7:L20)</f>
        <v>3540</v>
      </c>
      <c r="M21" s="27">
        <f t="shared" si="7"/>
        <v>221496</v>
      </c>
      <c r="N21" s="27">
        <f t="shared" si="7"/>
        <v>110748</v>
      </c>
      <c r="O21" s="27">
        <f t="shared" si="7"/>
        <v>110748</v>
      </c>
      <c r="P21" s="27">
        <f t="shared" si="7"/>
        <v>221496</v>
      </c>
      <c r="Q21" s="37"/>
    </row>
    <row r="22" s="1" customFormat="1" ht="21" customHeight="1" spans="1:17">
      <c r="A22" s="42" t="s">
        <v>48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="1" customFormat="1" ht="21" customHeight="1" spans="1:17">
      <c r="A23" s="42" t="s">
        <v>49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7">
      <c r="A24" s="43"/>
      <c r="B24" s="44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7">
      <c r="A25" s="43"/>
      <c r="B25" s="44"/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7">
      <c r="A26" s="43"/>
      <c r="B26" s="44"/>
      <c r="C26" s="43"/>
      <c r="D26" s="44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7">
      <c r="A27" s="43"/>
      <c r="B27" s="44"/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</sheetData>
  <autoFilter xmlns:etc="http://www.wps.cn/officeDocument/2017/etCustomData" ref="A5:Q23" etc:filterBottomFollowUsedRange="0">
    <extLst/>
  </autoFilter>
  <mergeCells count="34">
    <mergeCell ref="A1:Q1"/>
    <mergeCell ref="A2:J2"/>
    <mergeCell ref="K2:Q2"/>
    <mergeCell ref="E3:H3"/>
    <mergeCell ref="E4:F4"/>
    <mergeCell ref="G4:H4"/>
    <mergeCell ref="A21:C21"/>
    <mergeCell ref="A22:Q22"/>
    <mergeCell ref="A23:P23"/>
    <mergeCell ref="A3:A6"/>
    <mergeCell ref="B3:B6"/>
    <mergeCell ref="B7:B8"/>
    <mergeCell ref="B9:B10"/>
    <mergeCell ref="B11:B13"/>
    <mergeCell ref="B14:B15"/>
    <mergeCell ref="C3:C6"/>
    <mergeCell ref="D3:D6"/>
    <mergeCell ref="E5:E6"/>
    <mergeCell ref="F5:F6"/>
    <mergeCell ref="G5:G6"/>
    <mergeCell ref="H5:H6"/>
    <mergeCell ref="I3:I6"/>
    <mergeCell ref="J3:J6"/>
    <mergeCell ref="K3:K6"/>
    <mergeCell ref="L3:L6"/>
    <mergeCell ref="M3:M6"/>
    <mergeCell ref="N3:N6"/>
    <mergeCell ref="O3:O6"/>
    <mergeCell ref="P3:P6"/>
    <mergeCell ref="P7:P8"/>
    <mergeCell ref="P9:P10"/>
    <mergeCell ref="P11:P13"/>
    <mergeCell ref="P14:P15"/>
    <mergeCell ref="Q3:Q6"/>
  </mergeCells>
  <pageMargins left="0.196527777777778" right="0.393055555555556" top="0.156944444444444" bottom="1" header="0.196527777777778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小呱</cp:lastModifiedBy>
  <dcterms:created xsi:type="dcterms:W3CDTF">2015-06-05T18:19:00Z</dcterms:created>
  <cp:lastPrinted>2021-01-28T02:34:00Z</cp:lastPrinted>
  <dcterms:modified xsi:type="dcterms:W3CDTF">2025-11-26T06:47:07Z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6EAC9BDB43E84273B6E0C79D767CD2D1_13</vt:lpwstr>
  </property>
  <property fmtid="{D5CDD505-2E9C-101B-9397-08002B2CF9AE}" pid="4" name="KSOReadingLayout">
    <vt:bool>true</vt:bool>
  </property>
</Properties>
</file>